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45" windowWidth="19320" windowHeight="7995"/>
  </bookViews>
  <sheets>
    <sheet name="График отпусков" sheetId="3" r:id="rId1"/>
  </sheets>
  <definedNames>
    <definedName name="_xlnm._FilterDatabase" localSheetId="0" hidden="1">'График отпусков'!$A$7:$F$13</definedName>
  </definedNames>
  <calcPr calcId="145621"/>
</workbook>
</file>

<file path=xl/calcChain.xml><?xml version="1.0" encoding="utf-8"?>
<calcChain xmlns="http://schemas.openxmlformats.org/spreadsheetml/2006/main">
  <c r="C8" i="3" l="1"/>
  <c r="G8" i="3" s="1"/>
  <c r="K8" i="3" s="1"/>
  <c r="C9" i="3"/>
  <c r="C10" i="3"/>
  <c r="C12" i="3"/>
  <c r="G12" i="3" s="1"/>
  <c r="C14" i="3"/>
  <c r="C15" i="3"/>
  <c r="G15" i="3" s="1"/>
  <c r="K15" i="3" s="1"/>
  <c r="G10" i="3"/>
  <c r="G14" i="3"/>
  <c r="T13" i="3"/>
  <c r="U13" i="3" s="1"/>
  <c r="T14" i="3"/>
  <c r="U14" i="3" s="1"/>
  <c r="T15" i="3"/>
  <c r="U15" i="3" s="1"/>
  <c r="T9" i="3"/>
  <c r="U9" i="3" s="1"/>
  <c r="T10" i="3"/>
  <c r="U10" i="3" s="1"/>
  <c r="T11" i="3"/>
  <c r="U11" i="3" s="1"/>
  <c r="T12" i="3"/>
  <c r="U12" i="3" s="1"/>
  <c r="T8" i="3"/>
  <c r="U8" i="3" s="1"/>
  <c r="F15" i="3"/>
  <c r="F14" i="3"/>
  <c r="F12" i="3"/>
  <c r="D13" i="3" s="1"/>
  <c r="C13" i="3" s="1"/>
  <c r="G13" i="3" s="1"/>
  <c r="K13" i="3" s="1"/>
  <c r="F10" i="3"/>
  <c r="D11" i="3" s="1"/>
  <c r="C11" i="3" s="1"/>
  <c r="G11" i="3" s="1"/>
  <c r="K11" i="3" s="1"/>
  <c r="F9" i="3"/>
  <c r="J8" i="3"/>
  <c r="F8" i="3"/>
  <c r="K14" i="3" l="1"/>
  <c r="O14" i="3" s="1"/>
  <c r="K12" i="3"/>
  <c r="O12" i="3" s="1"/>
  <c r="K10" i="3"/>
  <c r="O10" i="3" s="1"/>
  <c r="O15" i="3"/>
  <c r="O13" i="3"/>
  <c r="O11" i="3"/>
  <c r="O8" i="3"/>
  <c r="G9" i="3"/>
  <c r="N8" i="3"/>
  <c r="N10" i="3"/>
  <c r="N14" i="3"/>
  <c r="N9" i="3"/>
  <c r="N12" i="3"/>
  <c r="N15" i="3"/>
  <c r="R8" i="3"/>
  <c r="J9" i="3"/>
  <c r="F13" i="3"/>
  <c r="F11" i="3"/>
  <c r="J12" i="3"/>
  <c r="J15" i="3"/>
  <c r="J10" i="3"/>
  <c r="J14" i="3"/>
  <c r="K9" i="3" l="1"/>
  <c r="O9" i="3" s="1"/>
  <c r="N13" i="3"/>
  <c r="R15" i="3"/>
  <c r="R9" i="3"/>
  <c r="R10" i="3"/>
  <c r="N11" i="3"/>
  <c r="R12" i="3"/>
  <c r="R14" i="3"/>
  <c r="J13" i="3"/>
  <c r="J11" i="3"/>
  <c r="R13" i="3" l="1"/>
  <c r="R11" i="3"/>
</calcChain>
</file>

<file path=xl/sharedStrings.xml><?xml version="1.0" encoding="utf-8"?>
<sst xmlns="http://schemas.openxmlformats.org/spreadsheetml/2006/main" count="37" uniqueCount="37">
  <si>
    <t>Сотрудник</t>
  </si>
  <si>
    <t>Начало года</t>
  </si>
  <si>
    <t xml:space="preserve">Иванов </t>
  </si>
  <si>
    <t>Петров</t>
  </si>
  <si>
    <t>Сидоров</t>
  </si>
  <si>
    <t xml:space="preserve">Иванова </t>
  </si>
  <si>
    <t>Петрова</t>
  </si>
  <si>
    <t>Сидорова</t>
  </si>
  <si>
    <t>Васечкин</t>
  </si>
  <si>
    <t>Васечкина</t>
  </si>
  <si>
    <t xml:space="preserve">1-я часть </t>
  </si>
  <si>
    <t xml:space="preserve">2-я часть </t>
  </si>
  <si>
    <t xml:space="preserve">3-я часть </t>
  </si>
  <si>
    <t xml:space="preserve">4-я часть </t>
  </si>
  <si>
    <t>Таблица и график отпусков. При изменении данных в таблице меняется график.</t>
  </si>
  <si>
    <t>Всего дней</t>
  </si>
  <si>
    <t>Оста- лось</t>
  </si>
  <si>
    <t>Израсхо- довано</t>
  </si>
  <si>
    <t>Положе- но за год</t>
  </si>
  <si>
    <t>График для 2-х первых частей отпуска:</t>
  </si>
  <si>
    <t>Столбец1</t>
  </si>
  <si>
    <t>Столбец2</t>
  </si>
  <si>
    <t>Дата начала3</t>
  </si>
  <si>
    <t>Столбец6</t>
  </si>
  <si>
    <t>Столбец10</t>
  </si>
  <si>
    <t>Дата начала1</t>
  </si>
  <si>
    <t>Продолжи- тельность1, дней</t>
  </si>
  <si>
    <t>Дата оконча- ния1</t>
  </si>
  <si>
    <t>Дата начала2</t>
  </si>
  <si>
    <t>Продолжи- тельность2, дней</t>
  </si>
  <si>
    <t>Дата оконча- ния2</t>
  </si>
  <si>
    <t>Продолжи- тельность3, дней</t>
  </si>
  <si>
    <t>Дата оконча- ния3</t>
  </si>
  <si>
    <t>Дата начала4</t>
  </si>
  <si>
    <t>Продолжи- тельность4, дней</t>
  </si>
  <si>
    <t>Дата оконча- ния4</t>
  </si>
  <si>
    <r>
      <t xml:space="preserve">Для добавления фамилий вставьте строку </t>
    </r>
    <r>
      <rPr>
        <b/>
        <i/>
        <sz val="11"/>
        <color rgb="FF0070C0"/>
        <rFont val="Arial"/>
        <family val="2"/>
        <charset val="204"/>
      </rPr>
      <t xml:space="preserve">МЕЖДУ </t>
    </r>
    <r>
      <rPr>
        <i/>
        <sz val="11"/>
        <color rgb="FF0070C0"/>
        <rFont val="Arial"/>
        <family val="2"/>
        <charset val="204"/>
      </rPr>
      <t xml:space="preserve">существующими строками таблицы.  </t>
    </r>
    <r>
      <rPr>
        <b/>
        <i/>
        <sz val="11"/>
        <color rgb="FF0070C0"/>
        <rFont val="Arial"/>
        <family val="2"/>
        <charset val="204"/>
      </rPr>
      <t>Внимательно вносите ГОД в дате начала отпуска!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</si>
</sst>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1"/>
      <color rgb="FF0070C0"/>
      <name val="Arial"/>
      <family val="2"/>
      <charset val="204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b/>
      <i/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4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/>
    <xf numFmtId="0" fontId="0" fillId="0" borderId="2" xfId="0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4" fontId="4" fillId="0" borderId="0" xfId="0" applyNumberFormat="1" applyFont="1" applyBorder="1"/>
    <xf numFmtId="0" fontId="1" fillId="0" borderId="0" xfId="0" applyFont="1" applyBorder="1"/>
    <xf numFmtId="16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0" fontId="3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64" fontId="0" fillId="2" borderId="3" xfId="0" applyNumberFormat="1" applyFill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0" borderId="1" xfId="0" applyNumberFormat="1" applyFont="1" applyBorder="1"/>
    <xf numFmtId="0" fontId="1" fillId="0" borderId="2" xfId="0" applyNumberFormat="1" applyFont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28"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0_ ;[Red]\-0\ "/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'График отпусков'!$C$7</c:f>
              <c:strCache>
                <c:ptCount val="1"/>
                <c:pt idx="0">
                  <c:v>Столбец1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отпусков'!$C$8:$C$15</c:f>
              <c:numCache>
                <c:formatCode>General</c:formatCode>
                <c:ptCount val="8"/>
                <c:pt idx="0">
                  <c:v>122</c:v>
                </c:pt>
                <c:pt idx="1">
                  <c:v>92</c:v>
                </c:pt>
                <c:pt idx="2">
                  <c:v>74</c:v>
                </c:pt>
                <c:pt idx="3">
                  <c:v>81</c:v>
                </c:pt>
                <c:pt idx="4">
                  <c:v>116</c:v>
                </c:pt>
                <c:pt idx="5">
                  <c:v>125</c:v>
                </c:pt>
                <c:pt idx="6">
                  <c:v>101</c:v>
                </c:pt>
                <c:pt idx="7">
                  <c:v>72</c:v>
                </c:pt>
              </c:numCache>
            </c:numRef>
          </c:val>
        </c:ser>
        <c:ser>
          <c:idx val="1"/>
          <c:order val="1"/>
          <c:tx>
            <c:strRef>
              <c:f>'График отпусков'!$E$7</c:f>
              <c:strCache>
                <c:ptCount val="1"/>
                <c:pt idx="0">
                  <c:v>Продолжи- тельность1, дней</c:v>
                </c:pt>
              </c:strCache>
            </c:strRef>
          </c:tx>
          <c:spPr>
            <a:solidFill>
              <a:srgbClr val="FFFF00"/>
            </a:solidFill>
            <a:ln w="19050">
              <a:solidFill>
                <a:srgbClr val="4F81BD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отпусков'!$E$8:$E$15</c:f>
              <c:numCache>
                <c:formatCode>General</c:formatCode>
                <c:ptCount val="8"/>
                <c:pt idx="0">
                  <c:v>14</c:v>
                </c:pt>
                <c:pt idx="1">
                  <c:v>14</c:v>
                </c:pt>
                <c:pt idx="2">
                  <c:v>7</c:v>
                </c:pt>
                <c:pt idx="3">
                  <c:v>14</c:v>
                </c:pt>
                <c:pt idx="4">
                  <c:v>10</c:v>
                </c:pt>
                <c:pt idx="5">
                  <c:v>15</c:v>
                </c:pt>
                <c:pt idx="6">
                  <c:v>14</c:v>
                </c:pt>
                <c:pt idx="7">
                  <c:v>7</c:v>
                </c:pt>
              </c:numCache>
            </c:numRef>
          </c:val>
        </c:ser>
        <c:ser>
          <c:idx val="2"/>
          <c:order val="2"/>
          <c:tx>
            <c:strRef>
              <c:f>'График отпусков'!$G$7</c:f>
              <c:strCache>
                <c:ptCount val="1"/>
                <c:pt idx="0">
                  <c:v>Столбец2</c:v>
                </c:pt>
              </c:strCache>
            </c:strRef>
          </c:tx>
          <c:spPr>
            <a:noFill/>
          </c:spPr>
          <c:invertIfNegative val="0"/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отпусков'!$G$8:$G$15</c:f>
              <c:numCache>
                <c:formatCode>General</c:formatCode>
                <c:ptCount val="8"/>
                <c:pt idx="0">
                  <c:v>78</c:v>
                </c:pt>
                <c:pt idx="1">
                  <c:v>60</c:v>
                </c:pt>
                <c:pt idx="2">
                  <c:v>38</c:v>
                </c:pt>
                <c:pt idx="3">
                  <c:v>31</c:v>
                </c:pt>
                <c:pt idx="4">
                  <c:v>35</c:v>
                </c:pt>
                <c:pt idx="5">
                  <c:v>30</c:v>
                </c:pt>
                <c:pt idx="6">
                  <c:v>31</c:v>
                </c:pt>
                <c:pt idx="7">
                  <c:v>38</c:v>
                </c:pt>
              </c:numCache>
            </c:numRef>
          </c:val>
        </c:ser>
        <c:ser>
          <c:idx val="3"/>
          <c:order val="3"/>
          <c:tx>
            <c:strRef>
              <c:f>'График отпусков'!$I$7</c:f>
              <c:strCache>
                <c:ptCount val="1"/>
                <c:pt idx="0">
                  <c:v>Продолжи- тельность2, дней</c:v>
                </c:pt>
              </c:strCache>
            </c:strRef>
          </c:tx>
          <c:spPr>
            <a:solidFill>
              <a:srgbClr val="FF0000"/>
            </a:solidFill>
            <a:ln w="19050">
              <a:solidFill>
                <a:srgbClr val="4F81BD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'График отпусков'!$A$8:$A$15</c:f>
              <c:strCache>
                <c:ptCount val="8"/>
                <c:pt idx="0">
                  <c:v>Иванов </c:v>
                </c:pt>
                <c:pt idx="1">
                  <c:v>Петров</c:v>
                </c:pt>
                <c:pt idx="2">
                  <c:v>Сидоров</c:v>
                </c:pt>
                <c:pt idx="3">
                  <c:v>Иванова </c:v>
                </c:pt>
                <c:pt idx="4">
                  <c:v>Петрова</c:v>
                </c:pt>
                <c:pt idx="5">
                  <c:v>Сидорова</c:v>
                </c:pt>
                <c:pt idx="6">
                  <c:v>Васечкин</c:v>
                </c:pt>
                <c:pt idx="7">
                  <c:v>Васечкина</c:v>
                </c:pt>
              </c:strCache>
            </c:strRef>
          </c:cat>
          <c:val>
            <c:numRef>
              <c:f>'График отпусков'!$I$8:$I$15</c:f>
              <c:numCache>
                <c:formatCode>General</c:formatCode>
                <c:ptCount val="8"/>
                <c:pt idx="0">
                  <c:v>6</c:v>
                </c:pt>
                <c:pt idx="1">
                  <c:v>7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overlap val="100"/>
        <c:axId val="186253312"/>
        <c:axId val="161350208"/>
      </c:barChart>
      <c:catAx>
        <c:axId val="186253312"/>
        <c:scaling>
          <c:orientation val="maxMin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12700"/>
        </c:spPr>
        <c:crossAx val="161350208"/>
        <c:crosses val="autoZero"/>
        <c:auto val="1"/>
        <c:lblAlgn val="ctr"/>
        <c:lblOffset val="100"/>
        <c:noMultiLvlLbl val="0"/>
      </c:catAx>
      <c:valAx>
        <c:axId val="161350208"/>
        <c:scaling>
          <c:orientation val="minMax"/>
          <c:min val="1"/>
        </c:scaling>
        <c:delete val="0"/>
        <c:axPos val="t"/>
        <c:majorGridlines/>
        <c:minorGridlines/>
        <c:numFmt formatCode="[$-419]m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86253312"/>
        <c:crosses val="autoZero"/>
        <c:crossBetween val="between"/>
        <c:majorUnit val="31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vexcele.ru/" TargetMode="Externa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5" Type="http://schemas.openxmlformats.org/officeDocument/2006/relationships/hyperlink" Target="http://vexcele.ru/shop/19/desc/grafik_otpuskov_s_prazdnikami" TargetMode="External"/><Relationship Id="rId4" Type="http://schemas.openxmlformats.org/officeDocument/2006/relationships/hyperlink" Target="http://vexcele.ru/shop/18/desc/grafik_otpuskov_1yea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29735</xdr:colOff>
      <xdr:row>17</xdr:row>
      <xdr:rowOff>55615</xdr:rowOff>
    </xdr:from>
    <xdr:to>
      <xdr:col>16</xdr:col>
      <xdr:colOff>783167</xdr:colOff>
      <xdr:row>32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105834</xdr:colOff>
      <xdr:row>34</xdr:row>
      <xdr:rowOff>28575</xdr:rowOff>
    </xdr:from>
    <xdr:to>
      <xdr:col>9</xdr:col>
      <xdr:colOff>433917</xdr:colOff>
      <xdr:row>58</xdr:row>
      <xdr:rowOff>111125</xdr:rowOff>
    </xdr:to>
    <xdr:grpSp>
      <xdr:nvGrpSpPr>
        <xdr:cNvPr id="3" name="Группа 2"/>
        <xdr:cNvGrpSpPr/>
      </xdr:nvGrpSpPr>
      <xdr:grpSpPr>
        <a:xfrm>
          <a:off x="105834" y="6717242"/>
          <a:ext cx="7418916" cy="3892550"/>
          <a:chOff x="95250" y="5436658"/>
          <a:chExt cx="5937250" cy="3892550"/>
        </a:xfrm>
      </xdr:grpSpPr>
      <xdr:pic>
        <xdr:nvPicPr>
          <xdr:cNvPr id="4" name="Рисунок 3"/>
          <xdr:cNvPicPr/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250" y="5436658"/>
            <a:ext cx="5937250" cy="38925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Выноска со стрелкой влево 4"/>
          <xdr:cNvSpPr/>
        </xdr:nvSpPr>
        <xdr:spPr>
          <a:xfrm>
            <a:off x="361950" y="6893984"/>
            <a:ext cx="2905125" cy="447675"/>
          </a:xfrm>
          <a:prstGeom prst="leftArrowCallout">
            <a:avLst>
              <a:gd name="adj1" fmla="val 25000"/>
              <a:gd name="adj2" fmla="val 25000"/>
              <a:gd name="adj3" fmla="val 25000"/>
              <a:gd name="adj4" fmla="val 89586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ru-RU" sz="1100">
                <a:solidFill>
                  <a:srgbClr val="FF0000"/>
                </a:solidFill>
              </a:rPr>
              <a:t>Нажимайте на эти кнопки для скрытия</a:t>
            </a:r>
            <a:r>
              <a:rPr lang="ru-RU" sz="1100" baseline="0">
                <a:solidFill>
                  <a:srgbClr val="FF0000"/>
                </a:solidFill>
              </a:rPr>
              <a:t> и отбражения частей отпуска</a:t>
            </a:r>
            <a:endParaRPr lang="ru-RU" sz="110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7408</xdr:colOff>
      <xdr:row>0</xdr:row>
      <xdr:rowOff>21166</xdr:rowOff>
    </xdr:from>
    <xdr:to>
      <xdr:col>0</xdr:col>
      <xdr:colOff>1799167</xdr:colOff>
      <xdr:row>0</xdr:row>
      <xdr:rowOff>550333</xdr:rowOff>
    </xdr:to>
    <xdr:sp macro="" textlink="">
      <xdr:nvSpPr>
        <xdr:cNvPr id="6" name="Пятиугольник 5">
          <a:hlinkClick xmlns:r="http://schemas.openxmlformats.org/officeDocument/2006/relationships" r:id="rId3" tooltip="vExcele.ru"/>
        </xdr:cNvPr>
        <xdr:cNvSpPr/>
      </xdr:nvSpPr>
      <xdr:spPr>
        <a:xfrm>
          <a:off x="7408" y="21166"/>
          <a:ext cx="1791759" cy="529167"/>
        </a:xfrm>
        <a:prstGeom prst="homePlate">
          <a:avLst/>
        </a:prstGeom>
        <a:solidFill>
          <a:srgbClr val="00B0F0"/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200" b="1" baseline="0"/>
            <a:t>на сайт автора: </a:t>
          </a:r>
          <a:r>
            <a:rPr lang="en-US" sz="1200" b="1" baseline="0"/>
            <a:t>http://vExcele.ru</a:t>
          </a:r>
          <a:endParaRPr lang="ru-RU" sz="1200" b="1"/>
        </a:p>
      </xdr:txBody>
    </xdr:sp>
    <xdr:clientData/>
  </xdr:twoCellAnchor>
  <xdr:twoCellAnchor>
    <xdr:from>
      <xdr:col>4</xdr:col>
      <xdr:colOff>95246</xdr:colOff>
      <xdr:row>16</xdr:row>
      <xdr:rowOff>74083</xdr:rowOff>
    </xdr:from>
    <xdr:to>
      <xdr:col>9</xdr:col>
      <xdr:colOff>338667</xdr:colOff>
      <xdr:row>16</xdr:row>
      <xdr:rowOff>433917</xdr:rowOff>
    </xdr:to>
    <xdr:sp macro="" textlink="">
      <xdr:nvSpPr>
        <xdr:cNvPr id="8" name="Пятиугольник 7">
          <a:hlinkClick xmlns:r="http://schemas.openxmlformats.org/officeDocument/2006/relationships" r:id="rId4" tooltip="Полная версия"/>
        </xdr:cNvPr>
        <xdr:cNvSpPr/>
      </xdr:nvSpPr>
      <xdr:spPr>
        <a:xfrm>
          <a:off x="3661829" y="3577166"/>
          <a:ext cx="3767671" cy="359834"/>
        </a:xfrm>
        <a:prstGeom prst="homePlate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200" b="1" baseline="0"/>
            <a:t>Купить полную версию</a:t>
          </a:r>
          <a:r>
            <a:rPr lang="en-US" sz="1200" b="1" baseline="0"/>
            <a:t> </a:t>
          </a:r>
          <a:r>
            <a:rPr lang="ru-RU" sz="1200" b="1" baseline="0"/>
            <a:t>(для 4 частей отпуска)</a:t>
          </a:r>
        </a:p>
      </xdr:txBody>
    </xdr:sp>
    <xdr:clientData/>
  </xdr:twoCellAnchor>
  <xdr:twoCellAnchor>
    <xdr:from>
      <xdr:col>9</xdr:col>
      <xdr:colOff>656163</xdr:colOff>
      <xdr:row>16</xdr:row>
      <xdr:rowOff>74083</xdr:rowOff>
    </xdr:from>
    <xdr:to>
      <xdr:col>15</xdr:col>
      <xdr:colOff>698500</xdr:colOff>
      <xdr:row>16</xdr:row>
      <xdr:rowOff>455084</xdr:rowOff>
    </xdr:to>
    <xdr:sp macro="" textlink="">
      <xdr:nvSpPr>
        <xdr:cNvPr id="9" name="Пятиугольник 8">
          <a:hlinkClick xmlns:r="http://schemas.openxmlformats.org/officeDocument/2006/relationships" r:id="rId5" tooltip="Полная версия"/>
        </xdr:cNvPr>
        <xdr:cNvSpPr/>
      </xdr:nvSpPr>
      <xdr:spPr>
        <a:xfrm>
          <a:off x="7746996" y="3577166"/>
          <a:ext cx="3767671" cy="381001"/>
        </a:xfrm>
        <a:prstGeom prst="homePlate">
          <a:avLst/>
        </a:prstGeom>
        <a:solidFill>
          <a:srgbClr val="FFFF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ru-RU" sz="1200" b="1" baseline="0">
              <a:solidFill>
                <a:sysClr val="windowText" lastClr="000000"/>
              </a:solidFill>
            </a:rPr>
            <a:t>Купить полную версию, учитывающую государственные праздники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7:U15" totalsRowShown="0" headerRowDxfId="22" tableBorderDxfId="21">
  <autoFilter ref="A7:U15"/>
  <tableColumns count="21">
    <tableColumn id="1" name="Сотрудник" dataDxfId="20"/>
    <tableColumn id="2" name="Начало года" dataDxfId="19"/>
    <tableColumn id="3" name="Столбец1" dataDxfId="18">
      <calculatedColumnFormula>IF(MONTH(D8)&gt;2,D8-B8+2,D8-B8+1)</calculatedColumnFormula>
    </tableColumn>
    <tableColumn id="4" name="Дата начала1" dataDxfId="17"/>
    <tableColumn id="5" name="Продолжи- тельность1, дней" dataDxfId="16"/>
    <tableColumn id="6" name="Дата оконча- ния1" dataDxfId="15">
      <calculatedColumnFormula>IF(D8&gt;0,D8+E8-1,"")</calculatedColumnFormula>
    </tableColumn>
    <tableColumn id="7" name="Столбец2" dataDxfId="14">
      <calculatedColumnFormula>IF(H8-$B8&gt;0,H8-$B8-C8-E8+2,"")</calculatedColumnFormula>
    </tableColumn>
    <tableColumn id="8" name="Дата начала2" dataDxfId="13"/>
    <tableColumn id="9" name="Продолжи- тельность2, дней" dataDxfId="12"/>
    <tableColumn id="10" name="Дата оконча- ния2" dataDxfId="11">
      <calculatedColumnFormula>IF(H8&gt;0,H8+I8-1,"")</calculatedColumnFormula>
    </tableColumn>
    <tableColumn id="11" name="Столбец6" dataDxfId="10">
      <calculatedColumnFormula>IF(L8-$B8&gt;0,L8-$B8-$C8-$E8-$G8-$I8+2,"")</calculatedColumnFormula>
    </tableColumn>
    <tableColumn id="12" name="Дата начала3" dataDxfId="9"/>
    <tableColumn id="13" name="Продолжи- тельность3, дней" dataDxfId="8"/>
    <tableColumn id="14" name="Дата оконча- ния3" dataDxfId="7">
      <calculatedColumnFormula>IF(L8&gt;0,L8+M8-1,"")</calculatedColumnFormula>
    </tableColumn>
    <tableColumn id="15" name="Столбец10" dataDxfId="6">
      <calculatedColumnFormula>IF(P8-$B8&gt;0,P8-$B8-$C8-$E8-$G8-$I8-K8-M8+2,"")</calculatedColumnFormula>
    </tableColumn>
    <tableColumn id="16" name="Дата начала4" dataDxfId="5"/>
    <tableColumn id="17" name="Продолжи- тельность4, дней" dataDxfId="4"/>
    <tableColumn id="18" name="Дата оконча- ния4" dataDxfId="3">
      <calculatedColumnFormula>IF(P8&gt;0,P8+Q8-1,"")</calculatedColumnFormula>
    </tableColumn>
    <tableColumn id="19" name="Положе- но за год" dataDxfId="2"/>
    <tableColumn id="20" name="Израсхо- довано" dataDxfId="1">
      <calculatedColumnFormula>E8+I8+M8+Q8</calculatedColumnFormula>
    </tableColumn>
    <tableColumn id="21" name="Оста- лось" dataDxfId="0">
      <calculatedColumnFormula>S8-T8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image" Target="../media/image1.png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29"/>
  <sheetViews>
    <sheetView showGridLines="0" tabSelected="1" zoomScale="90" zoomScaleNormal="90" workbookViewId="0">
      <pane ySplit="1" topLeftCell="A2" activePane="bottomLeft" state="frozen"/>
      <selection pane="bottomLeft" activeCell="R25" sqref="R25"/>
    </sheetView>
  </sheetViews>
  <sheetFormatPr defaultRowHeight="12.75" outlineLevelCol="1" x14ac:dyDescent="0.2"/>
  <cols>
    <col min="1" max="1" width="27" customWidth="1"/>
    <col min="2" max="2" width="12" customWidth="1" outlineLevel="1"/>
    <col min="3" max="3" width="0.42578125" customWidth="1"/>
    <col min="4" max="4" width="14" customWidth="1"/>
    <col min="5" max="5" width="12.5703125" customWidth="1"/>
    <col min="6" max="6" width="13.42578125" customWidth="1"/>
    <col min="7" max="7" width="0.42578125" customWidth="1" outlineLevel="1"/>
    <col min="8" max="8" width="14" customWidth="1" outlineLevel="1"/>
    <col min="9" max="9" width="12.42578125" customWidth="1" outlineLevel="1"/>
    <col min="10" max="10" width="13.85546875" customWidth="1" outlineLevel="1"/>
    <col min="11" max="11" width="0.42578125" customWidth="1"/>
    <col min="12" max="12" width="14.28515625" customWidth="1"/>
    <col min="13" max="13" width="13.5703125" customWidth="1"/>
    <col min="14" max="14" width="13.140625" customWidth="1"/>
    <col min="15" max="15" width="0.42578125" customWidth="1"/>
    <col min="16" max="16" width="15.28515625" customWidth="1"/>
    <col min="17" max="17" width="13" customWidth="1"/>
    <col min="18" max="18" width="14.5703125" customWidth="1"/>
    <col min="19" max="19" width="10" customWidth="1"/>
    <col min="20" max="20" width="9.85546875" customWidth="1"/>
    <col min="21" max="21" width="7.85546875" customWidth="1"/>
  </cols>
  <sheetData>
    <row r="1" spans="1:21" ht="49.5" customHeight="1" x14ac:dyDescent="0.2"/>
    <row r="2" spans="1:21" ht="9.75" customHeight="1" x14ac:dyDescent="0.2"/>
    <row r="3" spans="1:21" s="8" customFormat="1" ht="15" x14ac:dyDescent="0.25">
      <c r="A3" s="7" t="s">
        <v>14</v>
      </c>
    </row>
    <row r="4" spans="1:21" s="8" customFormat="1" ht="14.25" x14ac:dyDescent="0.2">
      <c r="A4" s="9" t="s">
        <v>36</v>
      </c>
    </row>
    <row r="5" spans="1:21" ht="10.5" customHeight="1" x14ac:dyDescent="0.25">
      <c r="A5" s="1"/>
      <c r="B5" s="1"/>
      <c r="C5" s="1"/>
    </row>
    <row r="6" spans="1:21" ht="15" x14ac:dyDescent="0.25">
      <c r="A6" s="14"/>
      <c r="B6" s="13"/>
      <c r="C6" s="47" t="s">
        <v>10</v>
      </c>
      <c r="D6" s="47"/>
      <c r="E6" s="47"/>
      <c r="F6" s="47"/>
      <c r="G6" s="47" t="s">
        <v>11</v>
      </c>
      <c r="H6" s="47"/>
      <c r="I6" s="47"/>
      <c r="J6" s="47"/>
      <c r="K6" s="44" t="s">
        <v>12</v>
      </c>
      <c r="L6" s="45"/>
      <c r="M6" s="45"/>
      <c r="N6" s="46"/>
      <c r="O6" s="44" t="s">
        <v>13</v>
      </c>
      <c r="P6" s="45"/>
      <c r="Q6" s="45"/>
      <c r="R6" s="46"/>
      <c r="S6" s="41" t="s">
        <v>15</v>
      </c>
      <c r="T6" s="42"/>
      <c r="U6" s="43"/>
    </row>
    <row r="7" spans="1:21" s="5" customFormat="1" ht="48.75" customHeight="1" x14ac:dyDescent="0.2">
      <c r="A7" s="25" t="s">
        <v>0</v>
      </c>
      <c r="B7" s="12" t="s">
        <v>1</v>
      </c>
      <c r="C7" s="33" t="s">
        <v>20</v>
      </c>
      <c r="D7" s="4" t="s">
        <v>25</v>
      </c>
      <c r="E7" s="4" t="s">
        <v>26</v>
      </c>
      <c r="F7" s="4" t="s">
        <v>27</v>
      </c>
      <c r="G7" s="33" t="s">
        <v>21</v>
      </c>
      <c r="H7" s="4" t="s">
        <v>28</v>
      </c>
      <c r="I7" s="4" t="s">
        <v>29</v>
      </c>
      <c r="J7" s="4" t="s">
        <v>30</v>
      </c>
      <c r="K7" s="33" t="s">
        <v>23</v>
      </c>
      <c r="L7" s="4" t="s">
        <v>22</v>
      </c>
      <c r="M7" s="4" t="s">
        <v>31</v>
      </c>
      <c r="N7" s="4" t="s">
        <v>32</v>
      </c>
      <c r="O7" s="33" t="s">
        <v>24</v>
      </c>
      <c r="P7" s="4" t="s">
        <v>33</v>
      </c>
      <c r="Q7" s="4" t="s">
        <v>34</v>
      </c>
      <c r="R7" s="4" t="s">
        <v>35</v>
      </c>
      <c r="S7" s="34" t="s">
        <v>18</v>
      </c>
      <c r="T7" s="34" t="s">
        <v>17</v>
      </c>
      <c r="U7" s="35" t="s">
        <v>16</v>
      </c>
    </row>
    <row r="8" spans="1:21" x14ac:dyDescent="0.2">
      <c r="A8" s="26" t="s">
        <v>2</v>
      </c>
      <c r="B8" s="6">
        <v>43101</v>
      </c>
      <c r="C8" s="39">
        <f>IF(MONTH(D8)&gt;2,D8-B8+2,D8-B8+1)</f>
        <v>122</v>
      </c>
      <c r="D8" s="36">
        <v>43221</v>
      </c>
      <c r="E8" s="2">
        <v>14</v>
      </c>
      <c r="F8" s="36">
        <f>IF(D8&gt;0,D8+E8-1,"")</f>
        <v>43234</v>
      </c>
      <c r="G8" s="37">
        <f t="shared" ref="G8:G15" si="0">IF(H8-$B8&gt;0,H8-$B8-C8-E8+2,"")</f>
        <v>78</v>
      </c>
      <c r="H8" s="36">
        <v>43313</v>
      </c>
      <c r="I8" s="2">
        <v>6</v>
      </c>
      <c r="J8" s="36">
        <f>IF(H8&gt;0,H8+I8-1,"")</f>
        <v>43318</v>
      </c>
      <c r="K8" s="37">
        <f t="shared" ref="K8:K15" si="1">IF(L8-$B8&gt;0,L8-$B8-$C8-$E8-$G8-$I8+2,"")</f>
        <v>24</v>
      </c>
      <c r="L8" s="36">
        <v>43343</v>
      </c>
      <c r="M8" s="2">
        <v>5</v>
      </c>
      <c r="N8" s="36">
        <f>IF(L8&gt;0,L8+M8-1,"")</f>
        <v>43347</v>
      </c>
      <c r="O8" s="37">
        <f t="shared" ref="O8:O15" si="2">IF(P8-$B8&gt;0,P8-$B8-$C8-$E8-$G8-$I8-K8-M8+2,"")</f>
        <v>40</v>
      </c>
      <c r="P8" s="36">
        <v>43388</v>
      </c>
      <c r="Q8" s="2">
        <v>2</v>
      </c>
      <c r="R8" s="36">
        <f>IF(P8&gt;0,P8+Q8-1,"")</f>
        <v>43389</v>
      </c>
      <c r="S8" s="15">
        <v>28</v>
      </c>
      <c r="T8" s="16">
        <f>E8+I8+M8+Q8</f>
        <v>27</v>
      </c>
      <c r="U8" s="27">
        <f>S8-T8</f>
        <v>1</v>
      </c>
    </row>
    <row r="9" spans="1:21" x14ac:dyDescent="0.2">
      <c r="A9" s="26" t="s">
        <v>3</v>
      </c>
      <c r="B9" s="6">
        <v>43101</v>
      </c>
      <c r="C9" s="39">
        <f>IF(MONTH(D9)&gt;2,D9-B9+2,D9-B9+1)</f>
        <v>92</v>
      </c>
      <c r="D9" s="36">
        <v>43191</v>
      </c>
      <c r="E9" s="2">
        <v>14</v>
      </c>
      <c r="F9" s="36">
        <f t="shared" ref="F9:F15" si="3">IF(D9&gt;0,D9+E9-1,"")</f>
        <v>43204</v>
      </c>
      <c r="G9" s="37">
        <f t="shared" si="0"/>
        <v>60</v>
      </c>
      <c r="H9" s="36">
        <v>43265</v>
      </c>
      <c r="I9" s="2">
        <v>7</v>
      </c>
      <c r="J9" s="36">
        <f t="shared" ref="J9:J15" si="4">IF(H9&gt;0,H9+I9-1,"")</f>
        <v>43271</v>
      </c>
      <c r="K9" s="37">
        <f t="shared" si="1"/>
        <v>24</v>
      </c>
      <c r="L9" s="36">
        <v>43296</v>
      </c>
      <c r="M9" s="2">
        <v>5</v>
      </c>
      <c r="N9" s="36">
        <f t="shared" ref="N9:N15" si="5">IF(L9&gt;0,L9+M9-1,"")</f>
        <v>43300</v>
      </c>
      <c r="O9" s="37">
        <f t="shared" si="2"/>
        <v>40</v>
      </c>
      <c r="P9" s="36">
        <v>43341</v>
      </c>
      <c r="Q9" s="2"/>
      <c r="R9" s="36">
        <f t="shared" ref="R9:R15" si="6">IF(P9&gt;0,P9+Q9-1,"")</f>
        <v>43340</v>
      </c>
      <c r="S9" s="15">
        <v>28</v>
      </c>
      <c r="T9" s="16">
        <f t="shared" ref="T9:T15" si="7">E9+I9+M9+Q9</f>
        <v>26</v>
      </c>
      <c r="U9" s="27">
        <f t="shared" ref="U9:U15" si="8">S9-T9</f>
        <v>2</v>
      </c>
    </row>
    <row r="10" spans="1:21" x14ac:dyDescent="0.2">
      <c r="A10" s="26" t="s">
        <v>4</v>
      </c>
      <c r="B10" s="6">
        <v>43101</v>
      </c>
      <c r="C10" s="39">
        <f t="shared" ref="C10:C15" si="9">IF(MONTH(D10)&gt;2,D10-B10+2,D10-B10+1)</f>
        <v>74</v>
      </c>
      <c r="D10" s="36">
        <v>43173</v>
      </c>
      <c r="E10" s="2">
        <v>7</v>
      </c>
      <c r="F10" s="36">
        <f t="shared" si="3"/>
        <v>43179</v>
      </c>
      <c r="G10" s="37">
        <f t="shared" si="0"/>
        <v>38</v>
      </c>
      <c r="H10" s="36">
        <v>43218</v>
      </c>
      <c r="I10" s="2">
        <v>14</v>
      </c>
      <c r="J10" s="36">
        <f t="shared" si="4"/>
        <v>43231</v>
      </c>
      <c r="K10" s="37">
        <f t="shared" si="1"/>
        <v>16</v>
      </c>
      <c r="L10" s="36">
        <v>43248</v>
      </c>
      <c r="M10" s="2">
        <v>7</v>
      </c>
      <c r="N10" s="36">
        <f t="shared" si="5"/>
        <v>43254</v>
      </c>
      <c r="O10" s="37">
        <f t="shared" si="2"/>
        <v>38</v>
      </c>
      <c r="P10" s="36">
        <v>43293</v>
      </c>
      <c r="Q10" s="2"/>
      <c r="R10" s="36">
        <f t="shared" si="6"/>
        <v>43292</v>
      </c>
      <c r="S10" s="15">
        <v>28</v>
      </c>
      <c r="T10" s="16">
        <f t="shared" si="7"/>
        <v>28</v>
      </c>
      <c r="U10" s="27">
        <f t="shared" si="8"/>
        <v>0</v>
      </c>
    </row>
    <row r="11" spans="1:21" x14ac:dyDescent="0.2">
      <c r="A11" s="26" t="s">
        <v>5</v>
      </c>
      <c r="B11" s="6">
        <v>43101</v>
      </c>
      <c r="C11" s="39">
        <f t="shared" si="9"/>
        <v>81</v>
      </c>
      <c r="D11" s="36">
        <f>F10+1</f>
        <v>43180</v>
      </c>
      <c r="E11" s="2">
        <v>14</v>
      </c>
      <c r="F11" s="36">
        <f t="shared" si="3"/>
        <v>43193</v>
      </c>
      <c r="G11" s="37">
        <f t="shared" si="0"/>
        <v>31</v>
      </c>
      <c r="H11" s="36">
        <v>43225</v>
      </c>
      <c r="I11" s="2">
        <v>14</v>
      </c>
      <c r="J11" s="36">
        <f t="shared" si="4"/>
        <v>43238</v>
      </c>
      <c r="K11" s="37">
        <f t="shared" si="1"/>
        <v>16</v>
      </c>
      <c r="L11" s="36">
        <v>43255</v>
      </c>
      <c r="M11" s="2"/>
      <c r="N11" s="36">
        <f t="shared" si="5"/>
        <v>43254</v>
      </c>
      <c r="O11" s="37">
        <f t="shared" si="2"/>
        <v>45</v>
      </c>
      <c r="P11" s="36">
        <v>43300</v>
      </c>
      <c r="Q11" s="2"/>
      <c r="R11" s="36">
        <f t="shared" si="6"/>
        <v>43299</v>
      </c>
      <c r="S11" s="15">
        <v>28</v>
      </c>
      <c r="T11" s="16">
        <f t="shared" si="7"/>
        <v>28</v>
      </c>
      <c r="U11" s="27">
        <f t="shared" si="8"/>
        <v>0</v>
      </c>
    </row>
    <row r="12" spans="1:21" x14ac:dyDescent="0.2">
      <c r="A12" s="26" t="s">
        <v>6</v>
      </c>
      <c r="B12" s="6">
        <v>43101</v>
      </c>
      <c r="C12" s="39">
        <f t="shared" si="9"/>
        <v>116</v>
      </c>
      <c r="D12" s="36">
        <v>43215</v>
      </c>
      <c r="E12" s="2">
        <v>10</v>
      </c>
      <c r="F12" s="36">
        <f t="shared" si="3"/>
        <v>43224</v>
      </c>
      <c r="G12" s="37">
        <f t="shared" si="0"/>
        <v>35</v>
      </c>
      <c r="H12" s="36">
        <v>43260</v>
      </c>
      <c r="I12" s="2">
        <v>14</v>
      </c>
      <c r="J12" s="36">
        <f t="shared" si="4"/>
        <v>43273</v>
      </c>
      <c r="K12" s="37">
        <f t="shared" si="1"/>
        <v>16</v>
      </c>
      <c r="L12" s="36">
        <v>43290</v>
      </c>
      <c r="M12" s="2">
        <v>2</v>
      </c>
      <c r="N12" s="36">
        <f t="shared" si="5"/>
        <v>43291</v>
      </c>
      <c r="O12" s="37">
        <f t="shared" si="2"/>
        <v>43</v>
      </c>
      <c r="P12" s="36">
        <v>43335</v>
      </c>
      <c r="Q12" s="2"/>
      <c r="R12" s="36">
        <f t="shared" si="6"/>
        <v>43334</v>
      </c>
      <c r="S12" s="15">
        <v>28</v>
      </c>
      <c r="T12" s="16">
        <f t="shared" si="7"/>
        <v>26</v>
      </c>
      <c r="U12" s="27">
        <f t="shared" si="8"/>
        <v>2</v>
      </c>
    </row>
    <row r="13" spans="1:21" x14ac:dyDescent="0.2">
      <c r="A13" s="26" t="s">
        <v>7</v>
      </c>
      <c r="B13" s="6">
        <v>43101</v>
      </c>
      <c r="C13" s="39">
        <f t="shared" si="9"/>
        <v>125</v>
      </c>
      <c r="D13" s="36">
        <f>F12</f>
        <v>43224</v>
      </c>
      <c r="E13" s="2">
        <v>15</v>
      </c>
      <c r="F13" s="36">
        <f t="shared" si="3"/>
        <v>43238</v>
      </c>
      <c r="G13" s="37">
        <f t="shared" si="0"/>
        <v>30</v>
      </c>
      <c r="H13" s="36">
        <v>43269</v>
      </c>
      <c r="I13" s="2">
        <v>14</v>
      </c>
      <c r="J13" s="36">
        <f t="shared" si="4"/>
        <v>43282</v>
      </c>
      <c r="K13" s="37">
        <f t="shared" si="1"/>
        <v>16</v>
      </c>
      <c r="L13" s="36">
        <v>43299</v>
      </c>
      <c r="M13" s="2"/>
      <c r="N13" s="36">
        <f t="shared" si="5"/>
        <v>43298</v>
      </c>
      <c r="O13" s="37">
        <f t="shared" si="2"/>
        <v>45</v>
      </c>
      <c r="P13" s="36">
        <v>43344</v>
      </c>
      <c r="Q13" s="2"/>
      <c r="R13" s="36">
        <f t="shared" si="6"/>
        <v>43343</v>
      </c>
      <c r="S13" s="15">
        <v>28</v>
      </c>
      <c r="T13" s="16">
        <f>E13+I13+M13+Q13</f>
        <v>29</v>
      </c>
      <c r="U13" s="27">
        <f t="shared" si="8"/>
        <v>-1</v>
      </c>
    </row>
    <row r="14" spans="1:21" x14ac:dyDescent="0.2">
      <c r="A14" s="26" t="s">
        <v>8</v>
      </c>
      <c r="B14" s="6">
        <v>43101</v>
      </c>
      <c r="C14" s="39">
        <f t="shared" si="9"/>
        <v>101</v>
      </c>
      <c r="D14" s="36">
        <v>43200</v>
      </c>
      <c r="E14" s="2">
        <v>14</v>
      </c>
      <c r="F14" s="36">
        <f t="shared" si="3"/>
        <v>43213</v>
      </c>
      <c r="G14" s="37">
        <f t="shared" si="0"/>
        <v>31</v>
      </c>
      <c r="H14" s="36">
        <v>43245</v>
      </c>
      <c r="I14" s="2">
        <v>14</v>
      </c>
      <c r="J14" s="36">
        <f t="shared" si="4"/>
        <v>43258</v>
      </c>
      <c r="K14" s="37">
        <f t="shared" si="1"/>
        <v>16</v>
      </c>
      <c r="L14" s="36">
        <v>43275</v>
      </c>
      <c r="M14" s="2"/>
      <c r="N14" s="36">
        <f t="shared" si="5"/>
        <v>43274</v>
      </c>
      <c r="O14" s="37">
        <f t="shared" si="2"/>
        <v>45</v>
      </c>
      <c r="P14" s="36">
        <v>43320</v>
      </c>
      <c r="Q14" s="2"/>
      <c r="R14" s="36">
        <f t="shared" si="6"/>
        <v>43319</v>
      </c>
      <c r="S14" s="15">
        <v>28</v>
      </c>
      <c r="T14" s="16">
        <f t="shared" si="7"/>
        <v>28</v>
      </c>
      <c r="U14" s="27">
        <f t="shared" si="8"/>
        <v>0</v>
      </c>
    </row>
    <row r="15" spans="1:21" x14ac:dyDescent="0.2">
      <c r="A15" s="28" t="s">
        <v>9</v>
      </c>
      <c r="B15" s="6">
        <v>43101</v>
      </c>
      <c r="C15" s="40">
        <f t="shared" si="9"/>
        <v>72</v>
      </c>
      <c r="D15" s="36">
        <v>43171</v>
      </c>
      <c r="E15" s="29">
        <v>7</v>
      </c>
      <c r="F15" s="36">
        <f t="shared" si="3"/>
        <v>43177</v>
      </c>
      <c r="G15" s="38">
        <f t="shared" si="0"/>
        <v>38</v>
      </c>
      <c r="H15" s="36">
        <v>43216</v>
      </c>
      <c r="I15" s="29">
        <v>14</v>
      </c>
      <c r="J15" s="36">
        <f t="shared" si="4"/>
        <v>43229</v>
      </c>
      <c r="K15" s="38">
        <f t="shared" si="1"/>
        <v>16</v>
      </c>
      <c r="L15" s="36">
        <v>43246</v>
      </c>
      <c r="M15" s="29"/>
      <c r="N15" s="36">
        <f t="shared" si="5"/>
        <v>43245</v>
      </c>
      <c r="O15" s="38">
        <f t="shared" si="2"/>
        <v>45</v>
      </c>
      <c r="P15" s="36">
        <v>43291</v>
      </c>
      <c r="Q15" s="29">
        <v>7</v>
      </c>
      <c r="R15" s="36">
        <f t="shared" si="6"/>
        <v>43297</v>
      </c>
      <c r="S15" s="30">
        <v>28</v>
      </c>
      <c r="T15" s="31">
        <f t="shared" si="7"/>
        <v>28</v>
      </c>
      <c r="U15" s="32">
        <f t="shared" si="8"/>
        <v>0</v>
      </c>
    </row>
    <row r="16" spans="1:21" s="24" customFormat="1" x14ac:dyDescent="0.2">
      <c r="A16" s="23"/>
      <c r="B16" s="17"/>
      <c r="C16" s="18"/>
      <c r="D16" s="19"/>
      <c r="E16" s="20"/>
      <c r="F16" s="19"/>
      <c r="G16" s="20"/>
      <c r="H16" s="19"/>
      <c r="I16" s="20"/>
      <c r="J16" s="19"/>
      <c r="K16" s="20"/>
      <c r="L16" s="19"/>
      <c r="M16" s="20"/>
      <c r="N16" s="19"/>
      <c r="O16" s="20"/>
      <c r="P16" s="19"/>
      <c r="Q16" s="20"/>
      <c r="R16" s="19"/>
      <c r="S16" s="21"/>
      <c r="T16" s="22"/>
      <c r="U16" s="22"/>
    </row>
    <row r="17" spans="1:3" s="10" customFormat="1" ht="38.25" customHeight="1" x14ac:dyDescent="0.2">
      <c r="A17" s="11" t="s">
        <v>19</v>
      </c>
    </row>
    <row r="29" spans="1:3" x14ac:dyDescent="0.2">
      <c r="A29" s="3"/>
      <c r="B29" s="3"/>
      <c r="C29" s="3"/>
    </row>
  </sheetData>
  <mergeCells count="5">
    <mergeCell ref="S6:U6"/>
    <mergeCell ref="O6:R6"/>
    <mergeCell ref="C6:F6"/>
    <mergeCell ref="G6:J6"/>
    <mergeCell ref="K6:N6"/>
  </mergeCells>
  <conditionalFormatting sqref="D8">
    <cfRule type="cellIs" dxfId="27" priority="5" operator="lessThan">
      <formula>$B8</formula>
    </cfRule>
  </conditionalFormatting>
  <conditionalFormatting sqref="D9:D15">
    <cfRule type="cellIs" dxfId="26" priority="4" operator="lessThan">
      <formula>$B9</formula>
    </cfRule>
  </conditionalFormatting>
  <conditionalFormatting sqref="H8:H15">
    <cfRule type="cellIs" dxfId="25" priority="3" operator="lessThan">
      <formula>$B8</formula>
    </cfRule>
  </conditionalFormatting>
  <conditionalFormatting sqref="L8:L15">
    <cfRule type="cellIs" dxfId="24" priority="2" operator="lessThan">
      <formula>$B8</formula>
    </cfRule>
  </conditionalFormatting>
  <conditionalFormatting sqref="P8:P15">
    <cfRule type="cellIs" dxfId="23" priority="1" operator="lessThan">
      <formula>$B8</formula>
    </cfRule>
  </conditionalFormatting>
  <pageMargins left="0.75" right="0.75" top="1" bottom="1" header="0.5" footer="0.5"/>
  <headerFooter alignWithMargins="0"/>
  <drawing r:id="rId1"/>
  <picture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отпусков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 R</cp:lastModifiedBy>
  <dcterms:created xsi:type="dcterms:W3CDTF">2014-08-08T19:00:37Z</dcterms:created>
  <dcterms:modified xsi:type="dcterms:W3CDTF">2017-07-25T09:51:33Z</dcterms:modified>
</cp:coreProperties>
</file>